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2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3"/>
</calcChain>
</file>

<file path=xl/sharedStrings.xml><?xml version="1.0" encoding="utf-8"?>
<sst xmlns="http://schemas.openxmlformats.org/spreadsheetml/2006/main" count="163" uniqueCount="97">
  <si>
    <t>FU1</t>
  </si>
  <si>
    <t>MEVR01136</t>
  </si>
  <si>
    <t>FUSE</t>
  </si>
  <si>
    <t>30A</t>
  </si>
  <si>
    <t>FU2</t>
  </si>
  <si>
    <t>MEVR01380</t>
  </si>
  <si>
    <t>A LAMA</t>
  </si>
  <si>
    <t>FU6</t>
  </si>
  <si>
    <t>FU7</t>
  </si>
  <si>
    <t>MEVR42990</t>
  </si>
  <si>
    <t>60A NST.</t>
  </si>
  <si>
    <t>H</t>
  </si>
  <si>
    <t>MESB00022</t>
  </si>
  <si>
    <t>HOUR-COUNTER    24V</t>
  </si>
  <si>
    <t>HL</t>
  </si>
  <si>
    <t>MECE30652</t>
  </si>
  <si>
    <t>PCB</t>
  </si>
  <si>
    <t>LAV.FL.</t>
  </si>
  <si>
    <t>KM1</t>
  </si>
  <si>
    <t>METT30650</t>
  </si>
  <si>
    <t>CONTACTOR</t>
  </si>
  <si>
    <t>24 V</t>
  </si>
  <si>
    <t>KM2</t>
  </si>
  <si>
    <t>MERL45196</t>
  </si>
  <si>
    <t>SWITCH RELAY    F7 IN/O 12V 70A</t>
  </si>
  <si>
    <t>M1</t>
  </si>
  <si>
    <t>MOCC36311</t>
  </si>
  <si>
    <t>TRACTION MOTOR DW225 600 W 24V</t>
  </si>
  <si>
    <t>M2</t>
  </si>
  <si>
    <t>MOCC00253</t>
  </si>
  <si>
    <t>MOTOR</t>
  </si>
  <si>
    <t>ASPIR.BIST.24V</t>
  </si>
  <si>
    <t>R1</t>
  </si>
  <si>
    <t>MECE00341</t>
  </si>
  <si>
    <t>RESISTANCE</t>
  </si>
  <si>
    <t>68R</t>
  </si>
  <si>
    <t>S1</t>
  </si>
  <si>
    <t>MEC 00310</t>
  </si>
  <si>
    <t>MICROSWITCH</t>
  </si>
  <si>
    <t>SBF</t>
  </si>
  <si>
    <t>MECI38446</t>
  </si>
  <si>
    <t>BUTTON</t>
  </si>
  <si>
    <t>D.22 NC</t>
  </si>
  <si>
    <t>SH1</t>
  </si>
  <si>
    <t>MECI30651</t>
  </si>
  <si>
    <t>SWITCH</t>
  </si>
  <si>
    <t>GIALLO 36V</t>
  </si>
  <si>
    <t>SH2</t>
  </si>
  <si>
    <t>VD1</t>
  </si>
  <si>
    <t>MEC 00294</t>
  </si>
  <si>
    <t>DIODE</t>
  </si>
  <si>
    <t>1N4007</t>
  </si>
  <si>
    <t>VD2</t>
  </si>
  <si>
    <t>XC1</t>
  </si>
  <si>
    <t>MEVR01116</t>
  </si>
  <si>
    <t>SUPPORT            FUSIBILE 120 A</t>
  </si>
  <si>
    <t>XC2</t>
  </si>
  <si>
    <t>MEVR01227</t>
  </si>
  <si>
    <t>CLAMP</t>
  </si>
  <si>
    <t>FORBOX E27</t>
  </si>
  <si>
    <t>YV1</t>
  </si>
  <si>
    <t>MEEV00016</t>
  </si>
  <si>
    <t>SOLENOID VALVE 24V 14W DC 7250 169</t>
  </si>
  <si>
    <t xml:space="preserve"> </t>
  </si>
  <si>
    <t>E89342</t>
  </si>
  <si>
    <t>Fuse 30 Amp</t>
  </si>
  <si>
    <t>E86647</t>
  </si>
  <si>
    <t>Fuse  40A</t>
  </si>
  <si>
    <t>E87883</t>
  </si>
  <si>
    <t>E86496</t>
  </si>
  <si>
    <t>Circuit Board</t>
  </si>
  <si>
    <t>E86420</t>
  </si>
  <si>
    <t>Relay</t>
  </si>
  <si>
    <t>E89471</t>
  </si>
  <si>
    <t>Vac Motor Relay</t>
  </si>
  <si>
    <t>E86608</t>
  </si>
  <si>
    <t>Brush Motor</t>
  </si>
  <si>
    <t>E89124</t>
  </si>
  <si>
    <t>E89223</t>
  </si>
  <si>
    <t>Resistor</t>
  </si>
  <si>
    <t xml:space="preserve">MICROSWITCH </t>
  </si>
  <si>
    <t>E86988</t>
  </si>
  <si>
    <t>E86423</t>
  </si>
  <si>
    <t>Bipolar Switch</t>
  </si>
  <si>
    <t>DIODE 1N4007</t>
  </si>
  <si>
    <t>CLAMP FORBOX E27</t>
  </si>
  <si>
    <t>ITEM</t>
  </si>
  <si>
    <t>SKU</t>
  </si>
  <si>
    <t>DESCRIPTION</t>
  </si>
  <si>
    <t>QTY</t>
  </si>
  <si>
    <t xml:space="preserve"> SUPPORT           </t>
  </si>
  <si>
    <t xml:space="preserve"> SOLENOID VALVE </t>
  </si>
  <si>
    <t>Main Switch</t>
  </si>
  <si>
    <t xml:space="preserve">60 AMP Fuse </t>
  </si>
  <si>
    <t>2 stage vac motor</t>
  </si>
  <si>
    <t xml:space="preserve"> HOUR METER</t>
  </si>
  <si>
    <t>ELECTRICAL LADDER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</si>
</sst>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9"/>
      <name val="Cambria"/>
      <family val="1"/>
      <scheme val="major"/>
    </font>
    <font>
      <i/>
      <sz val="9"/>
      <name val="Cambria"/>
      <family val="1"/>
      <scheme val="major"/>
    </font>
    <font>
      <b/>
      <sz val="9"/>
      <name val="Cambria"/>
      <family val="1"/>
      <scheme val="maj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4" fillId="0" borderId="0" xfId="0" applyFont="1"/>
    <xf numFmtId="3" fontId="2" fillId="0" borderId="0" xfId="0" applyNumberFormat="1" applyFont="1" applyProtection="1"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4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 indent="1"/>
    </xf>
    <xf numFmtId="0" fontId="8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152401</xdr:rowOff>
    </xdr:from>
    <xdr:to>
      <xdr:col>11</xdr:col>
      <xdr:colOff>1</xdr:colOff>
      <xdr:row>35</xdr:row>
      <xdr:rowOff>133351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314326"/>
          <a:ext cx="5629276" cy="54864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E8952500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4"/>
  <sheetViews>
    <sheetView workbookViewId="0">
      <selection sqref="A1:J22"/>
    </sheetView>
  </sheetViews>
  <sheetFormatPr defaultRowHeight="12.75"/>
  <cols>
    <col min="2" max="2" width="4.28515625" customWidth="1"/>
    <col min="3" max="3" width="9.28515625" customWidth="1"/>
    <col min="4" max="4" width="12" customWidth="1"/>
    <col min="5" max="5" width="0.7109375" customWidth="1"/>
    <col min="6" max="6" width="21.28515625" customWidth="1"/>
    <col min="7" max="7" width="4.5703125" customWidth="1"/>
    <col min="8" max="8" width="10.7109375" customWidth="1"/>
    <col min="9" max="9" width="30.7109375" customWidth="1"/>
    <col min="10" max="10" width="8.140625" customWidth="1"/>
  </cols>
  <sheetData>
    <row r="1" spans="2:10">
      <c r="H1" s="1"/>
    </row>
    <row r="2" spans="2:10">
      <c r="C2" s="1"/>
      <c r="D2" s="1"/>
      <c r="E2" s="1"/>
      <c r="G2" s="1"/>
      <c r="H2" s="1"/>
      <c r="I2" s="1"/>
      <c r="J2" s="1"/>
    </row>
    <row r="3" spans="2:10">
      <c r="B3" s="2" t="s">
        <v>0</v>
      </c>
      <c r="C3" s="2" t="s">
        <v>1</v>
      </c>
      <c r="D3" s="2" t="s">
        <v>2</v>
      </c>
      <c r="E3" s="2" t="s">
        <v>63</v>
      </c>
      <c r="F3" s="2" t="s">
        <v>3</v>
      </c>
      <c r="G3" s="3">
        <v>100</v>
      </c>
      <c r="H3" s="4" t="str">
        <f>IF(ISNA(VLOOKUP(C3,'[1]Parts List Query'!$G$2:'[1]Parts List Query'!$J$17536,4,FALSE))=TRUE,(C3),(LEFT(VLOOKUP(C3,[1]!Table_Query_from_BetcoViews[[AlternateID]:[MainSKU]],4,FALSE),6)))</f>
        <v>E89342</v>
      </c>
      <c r="I3" s="4" t="str">
        <f>IFERROR(VLOOKUP(TRIM(C3),[1]!Table_Query_from_BetcoViews[[AlternateID]:[ItemDescr2]],5,FALSE),(CONCATENATE(D3,E3,F3)))</f>
        <v>Fuse 30 Amp</v>
      </c>
      <c r="J3" s="5">
        <f>G3*0.01</f>
        <v>1</v>
      </c>
    </row>
    <row r="4" spans="2:10">
      <c r="B4" s="2" t="s">
        <v>4</v>
      </c>
      <c r="C4" s="2" t="s">
        <v>5</v>
      </c>
      <c r="D4" s="2" t="s">
        <v>2</v>
      </c>
      <c r="E4" s="2" t="s">
        <v>63</v>
      </c>
      <c r="F4" s="2" t="s">
        <v>6</v>
      </c>
      <c r="G4" s="3">
        <v>100</v>
      </c>
      <c r="H4" s="4" t="str">
        <f>IF(ISNA(VLOOKUP(C4,'[1]Parts List Query'!$G$2:'[1]Parts List Query'!$J$17536,4,FALSE))=TRUE,(C4),(LEFT(VLOOKUP(C4,[1]!Table_Query_from_BetcoViews[[AlternateID]:[MainSKU]],4,FALSE),6)))</f>
        <v>E86647</v>
      </c>
      <c r="I4" s="4" t="str">
        <f>IFERROR(VLOOKUP(TRIM(C4),[1]!Table_Query_from_BetcoViews[[AlternateID]:[ItemDescr2]],5,FALSE),(CONCATENATE(D4,E4,F4)))</f>
        <v>Fuse  40A</v>
      </c>
      <c r="J4" s="5">
        <f t="shared" ref="J4:J22" si="0">G4*0.01</f>
        <v>1</v>
      </c>
    </row>
    <row r="5" spans="2:10">
      <c r="B5" s="2" t="s">
        <v>7</v>
      </c>
      <c r="C5" s="2" t="s">
        <v>1</v>
      </c>
      <c r="D5" s="2" t="s">
        <v>2</v>
      </c>
      <c r="E5" s="2" t="s">
        <v>63</v>
      </c>
      <c r="F5" s="2" t="s">
        <v>3</v>
      </c>
      <c r="G5" s="3">
        <v>100</v>
      </c>
      <c r="H5" s="4" t="str">
        <f>IF(ISNA(VLOOKUP(C5,'[1]Parts List Query'!$G$2:'[1]Parts List Query'!$J$17536,4,FALSE))=TRUE,(C5),(LEFT(VLOOKUP(C5,[1]!Table_Query_from_BetcoViews[[AlternateID]:[MainSKU]],4,FALSE),6)))</f>
        <v>E89342</v>
      </c>
      <c r="I5" s="4" t="str">
        <f>IFERROR(VLOOKUP(TRIM(C5),[1]!Table_Query_from_BetcoViews[[AlternateID]:[ItemDescr2]],5,FALSE),(CONCATENATE(D5,E5,F5)))</f>
        <v>Fuse 30 Amp</v>
      </c>
      <c r="J5" s="5">
        <f t="shared" si="0"/>
        <v>1</v>
      </c>
    </row>
    <row r="6" spans="2:10">
      <c r="B6" s="2" t="s">
        <v>8</v>
      </c>
      <c r="C6" s="2" t="s">
        <v>9</v>
      </c>
      <c r="D6" s="2" t="s">
        <v>2</v>
      </c>
      <c r="E6" s="2" t="s">
        <v>63</v>
      </c>
      <c r="F6" s="2" t="s">
        <v>10</v>
      </c>
      <c r="G6" s="3">
        <v>100</v>
      </c>
      <c r="H6" s="4" t="str">
        <f>IF(ISNA(VLOOKUP(C6,'[1]Parts List Query'!$G$2:'[1]Parts List Query'!$J$17536,4,FALSE))=TRUE,(C6),(LEFT(VLOOKUP(C6,[1]!Table_Query_from_BetcoViews[[AlternateID]:[MainSKU]],4,FALSE),6)))</f>
        <v>E87883</v>
      </c>
      <c r="I6" s="4" t="str">
        <f>IFERROR(VLOOKUP(TRIM(C6),[1]!Table_Query_from_BetcoViews[[AlternateID]:[ItemDescr2]],5,FALSE),(CONCATENATE(D6,E6,F6)))</f>
        <v>60 AMP Fuse for WS20/24</v>
      </c>
      <c r="J6" s="5">
        <f t="shared" si="0"/>
        <v>1</v>
      </c>
    </row>
    <row r="7" spans="2:10">
      <c r="B7" s="2" t="s">
        <v>11</v>
      </c>
      <c r="C7" s="2" t="s">
        <v>12</v>
      </c>
      <c r="E7" s="2" t="s">
        <v>63</v>
      </c>
      <c r="F7" s="2" t="s">
        <v>13</v>
      </c>
      <c r="G7" s="3">
        <v>100</v>
      </c>
      <c r="H7" s="4" t="str">
        <f>IF(ISNA(VLOOKUP(C7,'[1]Parts List Query'!$G$2:'[1]Parts List Query'!$J$17536,4,FALSE))=TRUE,(C7),(LEFT(VLOOKUP(C7,[1]!Table_Query_from_BetcoViews[[AlternateID]:[MainSKU]],4,FALSE),6)))</f>
        <v>MESB00022</v>
      </c>
      <c r="I7" s="4" t="str">
        <f>IFERROR(VLOOKUP(TRIM(C7),[1]!Table_Query_from_BetcoViews[[AlternateID]:[ItemDescr2]],5,FALSE),(CONCATENATE(D7,E7,F7)))</f>
        <v xml:space="preserve"> HOUR-COUNTER    24V</v>
      </c>
      <c r="J7" s="5">
        <f t="shared" si="0"/>
        <v>1</v>
      </c>
    </row>
    <row r="8" spans="2:10">
      <c r="B8" s="2" t="s">
        <v>14</v>
      </c>
      <c r="C8" s="2" t="s">
        <v>15</v>
      </c>
      <c r="D8" s="2" t="s">
        <v>16</v>
      </c>
      <c r="E8" s="2" t="s">
        <v>63</v>
      </c>
      <c r="F8" s="2" t="s">
        <v>17</v>
      </c>
      <c r="G8" s="3">
        <v>100</v>
      </c>
      <c r="H8" s="4" t="str">
        <f>IF(ISNA(VLOOKUP(C8,'[1]Parts List Query'!$G$2:'[1]Parts List Query'!$J$17536,4,FALSE))=TRUE,(C8),(LEFT(VLOOKUP(C8,[1]!Table_Query_from_BetcoViews[[AlternateID]:[MainSKU]],4,FALSE),6)))</f>
        <v>E86496</v>
      </c>
      <c r="I8" s="4" t="str">
        <f>IFERROR(VLOOKUP(TRIM(C8),[1]!Table_Query_from_BetcoViews[[AlternateID]:[ItemDescr2]],5,FALSE),(CONCATENATE(D8,E8,F8)))</f>
        <v>Circuit Board</v>
      </c>
      <c r="J8" s="5">
        <f t="shared" si="0"/>
        <v>1</v>
      </c>
    </row>
    <row r="9" spans="2:10">
      <c r="B9" s="2" t="s">
        <v>18</v>
      </c>
      <c r="C9" s="2" t="s">
        <v>19</v>
      </c>
      <c r="D9" s="2" t="s">
        <v>20</v>
      </c>
      <c r="E9" s="2" t="s">
        <v>63</v>
      </c>
      <c r="F9" s="2" t="s">
        <v>21</v>
      </c>
      <c r="G9" s="3">
        <v>100</v>
      </c>
      <c r="H9" s="4" t="str">
        <f>IF(ISNA(VLOOKUP(C9,'[1]Parts List Query'!$G$2:'[1]Parts List Query'!$J$17536,4,FALSE))=TRUE,(C9),(LEFT(VLOOKUP(C9,[1]!Table_Query_from_BetcoViews[[AlternateID]:[MainSKU]],4,FALSE),6)))</f>
        <v>E86420</v>
      </c>
      <c r="I9" s="4" t="str">
        <f>IFERROR(VLOOKUP(TRIM(C9),[1]!Table_Query_from_BetcoViews[[AlternateID]:[ItemDescr2]],5,FALSE),(CONCATENATE(D9,E9,F9)))</f>
        <v>Relay</v>
      </c>
      <c r="J9" s="5">
        <f t="shared" si="0"/>
        <v>1</v>
      </c>
    </row>
    <row r="10" spans="2:10">
      <c r="B10" s="2" t="s">
        <v>22</v>
      </c>
      <c r="C10" s="2" t="s">
        <v>23</v>
      </c>
      <c r="E10" s="2" t="s">
        <v>63</v>
      </c>
      <c r="F10" s="2" t="s">
        <v>24</v>
      </c>
      <c r="G10" s="3">
        <v>100</v>
      </c>
      <c r="H10" s="4" t="str">
        <f>IF(ISNA(VLOOKUP(C10,'[1]Parts List Query'!$G$2:'[1]Parts List Query'!$J$17536,4,FALSE))=TRUE,(C10),(LEFT(VLOOKUP(C10,[1]!Table_Query_from_BetcoViews[[AlternateID]:[MainSKU]],4,FALSE),6)))</f>
        <v>E89471</v>
      </c>
      <c r="I10" s="4" t="str">
        <f>IFERROR(VLOOKUP(TRIM(C10),[1]!Table_Query_from_BetcoViews[[AlternateID]:[ItemDescr2]],5,FALSE),(CONCATENATE(D10,E10,F10)))</f>
        <v>Vac Motor Relay</v>
      </c>
      <c r="J10" s="5">
        <f t="shared" si="0"/>
        <v>1</v>
      </c>
    </row>
    <row r="11" spans="2:10">
      <c r="B11" s="2" t="s">
        <v>25</v>
      </c>
      <c r="C11" s="2" t="s">
        <v>26</v>
      </c>
      <c r="E11" s="2" t="s">
        <v>63</v>
      </c>
      <c r="F11" s="2" t="s">
        <v>27</v>
      </c>
      <c r="G11" s="3">
        <v>100</v>
      </c>
      <c r="H11" s="4" t="str">
        <f>IF(ISNA(VLOOKUP(C11,'[1]Parts List Query'!$G$2:'[1]Parts List Query'!$J$17536,4,FALSE))=TRUE,(C11),(LEFT(VLOOKUP(C11,[1]!Table_Query_from_BetcoViews[[AlternateID]:[MainSKU]],4,FALSE),6)))</f>
        <v>E86608</v>
      </c>
      <c r="I11" s="4" t="str">
        <f>IFERROR(VLOOKUP(TRIM(C11),[1]!Table_Query_from_BetcoViews[[AlternateID]:[ItemDescr2]],5,FALSE),(CONCATENATE(D11,E11,F11)))</f>
        <v>Brush Motor</v>
      </c>
      <c r="J11" s="5">
        <f t="shared" si="0"/>
        <v>1</v>
      </c>
    </row>
    <row r="12" spans="2:10">
      <c r="B12" s="2" t="s">
        <v>28</v>
      </c>
      <c r="C12" s="2" t="s">
        <v>29</v>
      </c>
      <c r="D12" s="2" t="s">
        <v>30</v>
      </c>
      <c r="E12" s="2" t="s">
        <v>63</v>
      </c>
      <c r="F12" s="2" t="s">
        <v>31</v>
      </c>
      <c r="G12" s="3">
        <v>100</v>
      </c>
      <c r="H12" s="4" t="str">
        <f>IF(ISNA(VLOOKUP(C12,'[1]Parts List Query'!$G$2:'[1]Parts List Query'!$J$17536,4,FALSE))=TRUE,(C12),(LEFT(VLOOKUP(C12,[1]!Table_Query_from_BetcoViews[[AlternateID]:[MainSKU]],4,FALSE),6)))</f>
        <v>E89124</v>
      </c>
      <c r="I12" s="4" t="str">
        <f>IFERROR(VLOOKUP(TRIM(C12),[1]!Table_Query_from_BetcoViews[[AlternateID]:[ItemDescr2]],5,FALSE),(CONCATENATE(D12,E12,F12)))</f>
        <v>2 stage vac motor WS20/24 after 04B</v>
      </c>
      <c r="J12" s="5">
        <f t="shared" si="0"/>
        <v>1</v>
      </c>
    </row>
    <row r="13" spans="2:10">
      <c r="B13" s="2" t="s">
        <v>32</v>
      </c>
      <c r="C13" s="2" t="s">
        <v>33</v>
      </c>
      <c r="D13" s="2" t="s">
        <v>34</v>
      </c>
      <c r="E13" s="2" t="s">
        <v>63</v>
      </c>
      <c r="F13" s="2" t="s">
        <v>35</v>
      </c>
      <c r="G13" s="3">
        <v>100</v>
      </c>
      <c r="H13" s="4" t="str">
        <f>IF(ISNA(VLOOKUP(C13,'[1]Parts List Query'!$G$2:'[1]Parts List Query'!$J$17536,4,FALSE))=TRUE,(C13),(LEFT(VLOOKUP(C13,[1]!Table_Query_from_BetcoViews[[AlternateID]:[MainSKU]],4,FALSE),6)))</f>
        <v>E89223</v>
      </c>
      <c r="I13" s="4" t="str">
        <f>IFERROR(VLOOKUP(TRIM(C13),[1]!Table_Query_from_BetcoViews[[AlternateID]:[ItemDescr2]],5,FALSE),(CONCATENATE(D13,E13,F13)))</f>
        <v>Resistor</v>
      </c>
      <c r="J13" s="5">
        <f t="shared" si="0"/>
        <v>1</v>
      </c>
    </row>
    <row r="14" spans="2:10">
      <c r="B14" s="2" t="s">
        <v>36</v>
      </c>
      <c r="C14" s="2" t="s">
        <v>37</v>
      </c>
      <c r="D14" s="2" t="s">
        <v>38</v>
      </c>
      <c r="E14" s="2" t="s">
        <v>63</v>
      </c>
      <c r="G14" s="3">
        <v>100</v>
      </c>
      <c r="H14" s="4" t="str">
        <f>IF(ISNA(VLOOKUP(C14,'[1]Parts List Query'!$G$2:'[1]Parts List Query'!$J$17536,4,FALSE))=TRUE,(C14),(LEFT(VLOOKUP(C14,[1]!Table_Query_from_BetcoViews[[AlternateID]:[MainSKU]],4,FALSE),6)))</f>
        <v>MEC 00310</v>
      </c>
      <c r="I14" s="4" t="str">
        <f>IFERROR(VLOOKUP(TRIM(C14),[1]!Table_Query_from_BetcoViews[[AlternateID]:[ItemDescr2]],5,FALSE),(CONCATENATE(D14,E14,F14)))</f>
        <v xml:space="preserve">MICROSWITCH </v>
      </c>
      <c r="J14" s="5">
        <f t="shared" si="0"/>
        <v>1</v>
      </c>
    </row>
    <row r="15" spans="2:10">
      <c r="B15" s="2" t="s">
        <v>39</v>
      </c>
      <c r="C15" s="2" t="s">
        <v>40</v>
      </c>
      <c r="D15" s="2" t="s">
        <v>41</v>
      </c>
      <c r="E15" s="2" t="s">
        <v>63</v>
      </c>
      <c r="F15" s="2" t="s">
        <v>42</v>
      </c>
      <c r="G15" s="3">
        <v>100</v>
      </c>
      <c r="H15" s="4" t="str">
        <f>IF(ISNA(VLOOKUP(C15,'[1]Parts List Query'!$G$2:'[1]Parts List Query'!$J$17536,4,FALSE))=TRUE,(C15),(LEFT(VLOOKUP(C15,[1]!Table_Query_from_BetcoViews[[AlternateID]:[MainSKU]],4,FALSE),6)))</f>
        <v>E86988</v>
      </c>
      <c r="I15" s="4" t="str">
        <f>IFERROR(VLOOKUP(TRIM(C15),[1]!Table_Query_from_BetcoViews[[AlternateID]:[ItemDescr2]],5,FALSE),(CONCATENATE(D15,E15,F15)))</f>
        <v>Operator D22 Mushroom complete</v>
      </c>
      <c r="J15" s="5">
        <f t="shared" si="0"/>
        <v>1</v>
      </c>
    </row>
    <row r="16" spans="2:10">
      <c r="B16" s="2" t="s">
        <v>43</v>
      </c>
      <c r="C16" s="2" t="s">
        <v>44</v>
      </c>
      <c r="D16" s="2" t="s">
        <v>45</v>
      </c>
      <c r="E16" s="2" t="s">
        <v>63</v>
      </c>
      <c r="F16" s="2" t="s">
        <v>46</v>
      </c>
      <c r="G16" s="3">
        <v>100</v>
      </c>
      <c r="H16" s="4" t="str">
        <f>IF(ISNA(VLOOKUP(C16,'[1]Parts List Query'!$G$2:'[1]Parts List Query'!$J$17536,4,FALSE))=TRUE,(C16),(LEFT(VLOOKUP(C16,[1]!Table_Query_from_BetcoViews[[AlternateID]:[MainSKU]],4,FALSE),6)))</f>
        <v>E86423</v>
      </c>
      <c r="I16" s="4" t="str">
        <f>IFERROR(VLOOKUP(TRIM(C16),[1]!Table_Query_from_BetcoViews[[AlternateID]:[ItemDescr2]],5,FALSE),(CONCATENATE(D16,E16,F16)))</f>
        <v>Bipolar Switch</v>
      </c>
      <c r="J16" s="5">
        <f t="shared" si="0"/>
        <v>1</v>
      </c>
    </row>
    <row r="17" spans="2:10">
      <c r="B17" s="2" t="s">
        <v>47</v>
      </c>
      <c r="C17" s="2" t="s">
        <v>44</v>
      </c>
      <c r="D17" s="2" t="s">
        <v>45</v>
      </c>
      <c r="E17" s="2" t="s">
        <v>63</v>
      </c>
      <c r="F17" s="2" t="s">
        <v>46</v>
      </c>
      <c r="G17" s="3">
        <v>100</v>
      </c>
      <c r="H17" s="4" t="str">
        <f>IF(ISNA(VLOOKUP(C17,'[1]Parts List Query'!$G$2:'[1]Parts List Query'!$J$17536,4,FALSE))=TRUE,(C17),(LEFT(VLOOKUP(C17,[1]!Table_Query_from_BetcoViews[[AlternateID]:[MainSKU]],4,FALSE),6)))</f>
        <v>E86423</v>
      </c>
      <c r="I17" s="4" t="str">
        <f>IFERROR(VLOOKUP(TRIM(C17),[1]!Table_Query_from_BetcoViews[[AlternateID]:[ItemDescr2]],5,FALSE),(CONCATENATE(D17,E17,F17)))</f>
        <v>Bipolar Switch</v>
      </c>
      <c r="J17" s="5">
        <f t="shared" si="0"/>
        <v>1</v>
      </c>
    </row>
    <row r="18" spans="2:10">
      <c r="B18" s="2" t="s">
        <v>48</v>
      </c>
      <c r="C18" s="2" t="s">
        <v>49</v>
      </c>
      <c r="D18" s="2" t="s">
        <v>50</v>
      </c>
      <c r="E18" s="2" t="s">
        <v>63</v>
      </c>
      <c r="F18" s="2" t="s">
        <v>51</v>
      </c>
      <c r="G18" s="3">
        <v>100</v>
      </c>
      <c r="H18" s="4" t="str">
        <f>IF(ISNA(VLOOKUP(C18,'[1]Parts List Query'!$G$2:'[1]Parts List Query'!$J$17536,4,FALSE))=TRUE,(C18),(LEFT(VLOOKUP(C18,[1]!Table_Query_from_BetcoViews[[AlternateID]:[MainSKU]],4,FALSE),6)))</f>
        <v>MEC 00294</v>
      </c>
      <c r="I18" s="4" t="str">
        <f>IFERROR(VLOOKUP(TRIM(C18),[1]!Table_Query_from_BetcoViews[[AlternateID]:[ItemDescr2]],5,FALSE),(CONCATENATE(D18,E18,F18)))</f>
        <v>DIODE 1N4007</v>
      </c>
      <c r="J18" s="5">
        <f t="shared" si="0"/>
        <v>1</v>
      </c>
    </row>
    <row r="19" spans="2:10">
      <c r="B19" s="2" t="s">
        <v>52</v>
      </c>
      <c r="C19" s="2" t="s">
        <v>49</v>
      </c>
      <c r="D19" s="2" t="s">
        <v>50</v>
      </c>
      <c r="E19" s="2" t="s">
        <v>63</v>
      </c>
      <c r="F19" s="2" t="s">
        <v>51</v>
      </c>
      <c r="G19" s="3">
        <v>100</v>
      </c>
      <c r="H19" s="4" t="str">
        <f>IF(ISNA(VLOOKUP(C19,'[1]Parts List Query'!$G$2:'[1]Parts List Query'!$J$17536,4,FALSE))=TRUE,(C19),(LEFT(VLOOKUP(C19,[1]!Table_Query_from_BetcoViews[[AlternateID]:[MainSKU]],4,FALSE),6)))</f>
        <v>MEC 00294</v>
      </c>
      <c r="I19" s="4" t="str">
        <f>IFERROR(VLOOKUP(TRIM(C19),[1]!Table_Query_from_BetcoViews[[AlternateID]:[ItemDescr2]],5,FALSE),(CONCATENATE(D19,E19,F19)))</f>
        <v>DIODE 1N4007</v>
      </c>
      <c r="J19" s="5">
        <f t="shared" si="0"/>
        <v>1</v>
      </c>
    </row>
    <row r="20" spans="2:10">
      <c r="B20" s="2" t="s">
        <v>53</v>
      </c>
      <c r="C20" s="2" t="s">
        <v>54</v>
      </c>
      <c r="E20" s="2" t="s">
        <v>63</v>
      </c>
      <c r="F20" s="2" t="s">
        <v>55</v>
      </c>
      <c r="G20" s="3">
        <v>100</v>
      </c>
      <c r="H20" s="4" t="str">
        <f>IF(ISNA(VLOOKUP(C20,'[1]Parts List Query'!$G$2:'[1]Parts List Query'!$J$17536,4,FALSE))=TRUE,(C20),(LEFT(VLOOKUP(C20,[1]!Table_Query_from_BetcoViews[[AlternateID]:[MainSKU]],4,FALSE),6)))</f>
        <v>MEVR01116</v>
      </c>
      <c r="I20" s="4" t="str">
        <f>IFERROR(VLOOKUP(TRIM(C20),[1]!Table_Query_from_BetcoViews[[AlternateID]:[ItemDescr2]],5,FALSE),(CONCATENATE(D20,E20,F20)))</f>
        <v xml:space="preserve"> SUPPORT            FUSIBILE 120 A</v>
      </c>
      <c r="J20" s="5">
        <f t="shared" si="0"/>
        <v>1</v>
      </c>
    </row>
    <row r="21" spans="2:10">
      <c r="B21" s="2" t="s">
        <v>56</v>
      </c>
      <c r="C21" s="2" t="s">
        <v>57</v>
      </c>
      <c r="D21" s="2" t="s">
        <v>58</v>
      </c>
      <c r="E21" s="2" t="s">
        <v>63</v>
      </c>
      <c r="F21" s="2" t="s">
        <v>59</v>
      </c>
      <c r="G21" s="3">
        <v>100</v>
      </c>
      <c r="H21" s="4" t="str">
        <f>IF(ISNA(VLOOKUP(C21,'[1]Parts List Query'!$G$2:'[1]Parts List Query'!$J$17536,4,FALSE))=TRUE,(C21),(LEFT(VLOOKUP(C21,[1]!Table_Query_from_BetcoViews[[AlternateID]:[MainSKU]],4,FALSE),6)))</f>
        <v>MEVR01227</v>
      </c>
      <c r="I21" s="4" t="str">
        <f>IFERROR(VLOOKUP(TRIM(C21),[1]!Table_Query_from_BetcoViews[[AlternateID]:[ItemDescr2]],5,FALSE),(CONCATENATE(D21,E21,F21)))</f>
        <v>CLAMP FORBOX E27</v>
      </c>
      <c r="J21" s="5">
        <f t="shared" si="0"/>
        <v>1</v>
      </c>
    </row>
    <row r="22" spans="2:10">
      <c r="B22" s="2" t="s">
        <v>60</v>
      </c>
      <c r="C22" s="2" t="s">
        <v>61</v>
      </c>
      <c r="E22" s="2" t="s">
        <v>63</v>
      </c>
      <c r="F22" s="2" t="s">
        <v>62</v>
      </c>
      <c r="G22" s="3">
        <v>100</v>
      </c>
      <c r="H22" s="4" t="str">
        <f>IF(ISNA(VLOOKUP(C22,'[1]Parts List Query'!$G$2:'[1]Parts List Query'!$J$17536,4,FALSE))=TRUE,(C22),(LEFT(VLOOKUP(C22,[1]!Table_Query_from_BetcoViews[[AlternateID]:[MainSKU]],4,FALSE),6)))</f>
        <v>MEEV00016</v>
      </c>
      <c r="I22" s="4" t="str">
        <f>IFERROR(VLOOKUP(TRIM(C22),[1]!Table_Query_from_BetcoViews[[AlternateID]:[ItemDescr2]],5,FALSE),(CONCATENATE(D22,E22,F22)))</f>
        <v xml:space="preserve"> SOLENOID VALVE 24V 14W DC 7250 169</v>
      </c>
      <c r="J22" s="5">
        <f t="shared" si="0"/>
        <v>1</v>
      </c>
    </row>
    <row r="24" spans="2:10">
      <c r="B24" s="2"/>
      <c r="C24" s="2"/>
      <c r="D24" s="2"/>
      <c r="E24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"/>
  <sheetViews>
    <sheetView tabSelected="1" topLeftCell="B1" zoomScaleNormal="100" workbookViewId="0">
      <selection activeCell="L4" sqref="L4"/>
    </sheetView>
  </sheetViews>
  <sheetFormatPr defaultRowHeight="12.75"/>
  <cols>
    <col min="1" max="1" width="9.140625" hidden="1" customWidth="1"/>
    <col min="2" max="2" width="6.28515625" style="11" customWidth="1"/>
    <col min="3" max="3" width="7" customWidth="1"/>
    <col min="4" max="4" width="8.85546875" customWidth="1"/>
    <col min="5" max="5" width="17.42578125" style="11" customWidth="1"/>
    <col min="6" max="6" width="5.140625" customWidth="1"/>
    <col min="7" max="7" width="0.5703125" style="11" customWidth="1"/>
    <col min="8" max="8" width="6.7109375" customWidth="1"/>
    <col min="9" max="9" width="10.42578125" customWidth="1"/>
    <col min="10" max="10" width="19.85546875" style="11" customWidth="1"/>
    <col min="11" max="11" width="4.5703125" customWidth="1"/>
  </cols>
  <sheetData>
    <row r="1" spans="4:5" ht="15.75">
      <c r="D1" s="13"/>
      <c r="E1" s="14" t="s">
        <v>96</v>
      </c>
    </row>
    <row r="38" spans="3:11">
      <c r="C38" s="6" t="s">
        <v>86</v>
      </c>
      <c r="D38" s="6" t="s">
        <v>87</v>
      </c>
      <c r="E38" s="12" t="s">
        <v>88</v>
      </c>
      <c r="F38" s="6" t="s">
        <v>89</v>
      </c>
      <c r="G38"/>
      <c r="H38" s="6" t="s">
        <v>86</v>
      </c>
      <c r="I38" s="6" t="s">
        <v>87</v>
      </c>
      <c r="J38" s="7" t="s">
        <v>88</v>
      </c>
      <c r="K38" s="6" t="s">
        <v>89</v>
      </c>
    </row>
    <row r="39" spans="3:11">
      <c r="C39" s="8" t="s">
        <v>0</v>
      </c>
      <c r="D39" s="8" t="s">
        <v>64</v>
      </c>
      <c r="E39" s="9" t="s">
        <v>65</v>
      </c>
      <c r="F39" s="8">
        <v>1</v>
      </c>
      <c r="G39"/>
      <c r="H39" s="8" t="s">
        <v>32</v>
      </c>
      <c r="I39" s="8" t="s">
        <v>78</v>
      </c>
      <c r="J39" s="9" t="s">
        <v>79</v>
      </c>
      <c r="K39" s="8">
        <v>1</v>
      </c>
    </row>
    <row r="40" spans="3:11">
      <c r="C40" s="8" t="s">
        <v>4</v>
      </c>
      <c r="D40" s="8" t="s">
        <v>66</v>
      </c>
      <c r="E40" s="9" t="s">
        <v>67</v>
      </c>
      <c r="F40" s="8">
        <v>1</v>
      </c>
      <c r="G40"/>
      <c r="H40" s="8" t="s">
        <v>36</v>
      </c>
      <c r="I40" s="10" t="s">
        <v>37</v>
      </c>
      <c r="J40" s="9" t="s">
        <v>80</v>
      </c>
      <c r="K40" s="8">
        <v>1</v>
      </c>
    </row>
    <row r="41" spans="3:11">
      <c r="C41" s="8" t="s">
        <v>7</v>
      </c>
      <c r="D41" s="8" t="s">
        <v>64</v>
      </c>
      <c r="E41" s="9" t="s">
        <v>65</v>
      </c>
      <c r="F41" s="8">
        <v>1</v>
      </c>
      <c r="G41"/>
      <c r="H41" s="8" t="s">
        <v>39</v>
      </c>
      <c r="I41" s="8" t="s">
        <v>81</v>
      </c>
      <c r="J41" s="9" t="s">
        <v>92</v>
      </c>
      <c r="K41" s="8">
        <v>1</v>
      </c>
    </row>
    <row r="42" spans="3:11">
      <c r="C42" s="8" t="s">
        <v>8</v>
      </c>
      <c r="D42" s="8" t="s">
        <v>68</v>
      </c>
      <c r="E42" s="9" t="s">
        <v>93</v>
      </c>
      <c r="F42" s="8">
        <v>1</v>
      </c>
      <c r="G42"/>
      <c r="H42" s="8" t="s">
        <v>43</v>
      </c>
      <c r="I42" s="8" t="s">
        <v>82</v>
      </c>
      <c r="J42" s="9" t="s">
        <v>83</v>
      </c>
      <c r="K42" s="8">
        <v>1</v>
      </c>
    </row>
    <row r="43" spans="3:11">
      <c r="C43" s="8" t="s">
        <v>11</v>
      </c>
      <c r="D43" s="10" t="s">
        <v>12</v>
      </c>
      <c r="E43" s="9" t="s">
        <v>95</v>
      </c>
      <c r="F43" s="8">
        <v>1</v>
      </c>
      <c r="G43"/>
      <c r="H43" s="8" t="s">
        <v>47</v>
      </c>
      <c r="I43" s="8" t="s">
        <v>82</v>
      </c>
      <c r="J43" s="9" t="s">
        <v>83</v>
      </c>
      <c r="K43" s="8">
        <v>1</v>
      </c>
    </row>
    <row r="44" spans="3:11">
      <c r="C44" s="8" t="s">
        <v>14</v>
      </c>
      <c r="D44" s="8" t="s">
        <v>69</v>
      </c>
      <c r="E44" s="9" t="s">
        <v>70</v>
      </c>
      <c r="F44" s="8">
        <v>1</v>
      </c>
      <c r="G44"/>
      <c r="H44" s="8" t="s">
        <v>48</v>
      </c>
      <c r="I44" s="10" t="s">
        <v>49</v>
      </c>
      <c r="J44" s="9" t="s">
        <v>84</v>
      </c>
      <c r="K44" s="8">
        <v>1</v>
      </c>
    </row>
    <row r="45" spans="3:11">
      <c r="C45" s="8" t="s">
        <v>18</v>
      </c>
      <c r="D45" s="8" t="s">
        <v>71</v>
      </c>
      <c r="E45" s="9" t="s">
        <v>72</v>
      </c>
      <c r="F45" s="8">
        <v>1</v>
      </c>
      <c r="G45"/>
      <c r="H45" s="8" t="s">
        <v>52</v>
      </c>
      <c r="I45" s="10" t="s">
        <v>49</v>
      </c>
      <c r="J45" s="9" t="s">
        <v>84</v>
      </c>
      <c r="K45" s="8">
        <v>1</v>
      </c>
    </row>
    <row r="46" spans="3:11">
      <c r="C46" s="8" t="s">
        <v>22</v>
      </c>
      <c r="D46" s="8" t="s">
        <v>73</v>
      </c>
      <c r="E46" s="9" t="s">
        <v>74</v>
      </c>
      <c r="F46" s="8">
        <v>1</v>
      </c>
      <c r="G46"/>
      <c r="H46" s="8" t="s">
        <v>53</v>
      </c>
      <c r="I46" s="10" t="s">
        <v>54</v>
      </c>
      <c r="J46" s="9" t="s">
        <v>90</v>
      </c>
      <c r="K46" s="8">
        <v>1</v>
      </c>
    </row>
    <row r="47" spans="3:11">
      <c r="C47" s="8" t="s">
        <v>25</v>
      </c>
      <c r="D47" s="8" t="s">
        <v>75</v>
      </c>
      <c r="E47" s="9" t="s">
        <v>76</v>
      </c>
      <c r="F47" s="8">
        <v>1</v>
      </c>
      <c r="G47"/>
      <c r="H47" s="8" t="s">
        <v>56</v>
      </c>
      <c r="I47" s="10" t="s">
        <v>57</v>
      </c>
      <c r="J47" s="9" t="s">
        <v>85</v>
      </c>
      <c r="K47" s="8">
        <v>1</v>
      </c>
    </row>
    <row r="48" spans="3:11">
      <c r="C48" s="8" t="s">
        <v>28</v>
      </c>
      <c r="D48" s="8" t="s">
        <v>77</v>
      </c>
      <c r="E48" s="9" t="s">
        <v>94</v>
      </c>
      <c r="F48" s="8">
        <v>1</v>
      </c>
      <c r="G48"/>
      <c r="H48" s="8" t="s">
        <v>60</v>
      </c>
      <c r="I48" s="10" t="s">
        <v>61</v>
      </c>
      <c r="J48" s="9" t="s">
        <v>91</v>
      </c>
      <c r="K48" s="8">
        <v>1</v>
      </c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4B44B9-9425-4F64-B88C-855313410FEF}"/>
</file>

<file path=customXml/itemProps2.xml><?xml version="1.0" encoding="utf-8"?>
<ds:datastoreItem xmlns:ds="http://schemas.openxmlformats.org/officeDocument/2006/customXml" ds:itemID="{009DAFCF-E860-40BE-A3A1-ABEFADFEC4EA}"/>
</file>

<file path=customXml/itemProps3.xml><?xml version="1.0" encoding="utf-8"?>
<ds:datastoreItem xmlns:ds="http://schemas.openxmlformats.org/officeDocument/2006/customXml" ds:itemID="{2DE28709-014E-45A8-85AB-B7100BC46BE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2010-08-20T17:27:42Z</cp:lastPrinted>
  <dcterms:created xsi:type="dcterms:W3CDTF">2010-08-18T16:44:45Z</dcterms:created>
  <dcterms:modified xsi:type="dcterms:W3CDTF">2010-08-20T17:27:58Z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